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1"/>
  <c r="E21"/>
  <c r="E20"/>
  <c r="E19"/>
  <c r="E18"/>
  <c r="E17"/>
  <c r="E16"/>
  <c r="E15"/>
  <c r="E14"/>
  <c r="F14" s="1"/>
  <c r="E13"/>
  <c r="F13" s="1"/>
  <c r="E12"/>
  <c r="E11"/>
  <c r="E10"/>
  <c r="F10" s="1"/>
  <c r="E8"/>
  <c r="F8" s="1"/>
  <c r="E7"/>
  <c r="E6"/>
  <c r="E4"/>
  <c r="F7"/>
  <c r="E5"/>
  <c r="F18"/>
  <c r="F16"/>
  <c r="F12"/>
  <c r="F6"/>
  <c r="F20"/>
  <c r="F5"/>
  <c r="F9"/>
  <c r="F21"/>
  <c r="F4"/>
  <c r="F91"/>
  <c r="F94"/>
  <c r="F96"/>
  <c r="F98"/>
  <c r="F99"/>
  <c r="F105"/>
  <c r="F106"/>
  <c r="F107"/>
  <c r="F108"/>
  <c r="F90"/>
  <c r="F92"/>
  <c r="F93"/>
  <c r="F95"/>
  <c r="F97"/>
  <c r="F101"/>
  <c r="F102"/>
  <c r="F103"/>
  <c r="F104"/>
  <c r="F110"/>
  <c r="F111"/>
  <c r="F112"/>
  <c r="F113"/>
  <c r="F114"/>
  <c r="F115"/>
  <c r="F116"/>
  <c r="F117"/>
  <c r="F118"/>
  <c r="F119"/>
  <c r="F120"/>
  <c r="F89"/>
  <c r="F87"/>
  <c r="F81"/>
  <c r="F82"/>
  <c r="F83"/>
  <c r="F84"/>
  <c r="F85"/>
  <c r="F86"/>
  <c r="F78"/>
  <c r="F80"/>
  <c r="F75"/>
  <c r="F76"/>
  <c r="F74"/>
  <c r="F72"/>
  <c r="F56"/>
  <c r="F57"/>
  <c r="F58"/>
  <c r="F59"/>
  <c r="F60"/>
  <c r="F61"/>
  <c r="F62"/>
  <c r="F63"/>
  <c r="F64"/>
  <c r="F65"/>
  <c r="F66"/>
  <c r="F67"/>
  <c r="F68"/>
  <c r="F69"/>
  <c r="F70"/>
  <c r="F55"/>
  <c r="F50"/>
  <c r="F51"/>
  <c r="F52"/>
  <c r="F53"/>
  <c r="F15"/>
  <c r="F17"/>
  <c r="F19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11"/>
  <c r="F44"/>
  <c r="F46"/>
  <c r="F48"/>
  <c r="F43"/>
</calcChain>
</file>

<file path=xl/sharedStrings.xml><?xml version="1.0" encoding="utf-8"?>
<sst xmlns="http://schemas.openxmlformats.org/spreadsheetml/2006/main" count="338" uniqueCount="154">
  <si>
    <t>Beef</t>
  </si>
  <si>
    <t>Mineral</t>
  </si>
  <si>
    <t>Dairy</t>
  </si>
  <si>
    <t>Milk replacer</t>
  </si>
  <si>
    <t>Swine</t>
  </si>
  <si>
    <t>Goat</t>
  </si>
  <si>
    <t>Prod Code</t>
  </si>
  <si>
    <t>Product Name</t>
  </si>
  <si>
    <t>Pkg</t>
  </si>
  <si>
    <t>Form</t>
  </si>
  <si>
    <t>Price / Unit</t>
  </si>
  <si>
    <t>Price / Ton</t>
  </si>
  <si>
    <t>Change Q</t>
  </si>
  <si>
    <t xml:space="preserve"> 90D Creep</t>
  </si>
  <si>
    <t xml:space="preserve">50lb </t>
  </si>
  <si>
    <t xml:space="preserve">Pellet </t>
  </si>
  <si>
    <t>Basic 20 Cattle Cube</t>
  </si>
  <si>
    <t>Beef Max 12% Pellet</t>
  </si>
  <si>
    <t>Beef Max 12% Sweet Feed</t>
  </si>
  <si>
    <t xml:space="preserve">Beef Max 488 Weaning </t>
  </si>
  <si>
    <t>Beef Max 488 Weaning C175</t>
  </si>
  <si>
    <t>Beef Max ANP 20 Range Cube</t>
  </si>
  <si>
    <t xml:space="preserve">Beef Max Show Vantage </t>
  </si>
  <si>
    <t>Blueprint 25 Cattle Cube</t>
  </si>
  <si>
    <t>Blueprint Creep</t>
  </si>
  <si>
    <t>Blueprint Developer Pellet</t>
  </si>
  <si>
    <t xml:space="preserve"> Blueprint Weaning C175</t>
  </si>
  <si>
    <t>Cattle Select Range Xtra I</t>
  </si>
  <si>
    <t>CSM 24 Fibrozyme Cubes</t>
  </si>
  <si>
    <t xml:space="preserve">Hubbard 20 Cattle Cubes BSX </t>
  </si>
  <si>
    <t>Hubbard Range 25 Cube</t>
  </si>
  <si>
    <t>Hubbard Summer Range Pellets</t>
  </si>
  <si>
    <t>Range 33 Cattle Cubes</t>
  </si>
  <si>
    <t>50lb</t>
  </si>
  <si>
    <t>Textured</t>
  </si>
  <si>
    <t>Cube</t>
  </si>
  <si>
    <t>Meal</t>
  </si>
  <si>
    <t xml:space="preserve">Blueprint Hi Mag Mineral </t>
  </si>
  <si>
    <t>Blueprint Range Mineral</t>
  </si>
  <si>
    <t>Cattle select 7 Mineral Supplement</t>
  </si>
  <si>
    <t xml:space="preserve">Cattle Select Essentials Range Mineral </t>
  </si>
  <si>
    <t>Cattle Select Special 4 Range Mineral</t>
  </si>
  <si>
    <t xml:space="preserve">ONA Station Mineral </t>
  </si>
  <si>
    <t>PDQ 20 Mineral Supplement</t>
  </si>
  <si>
    <t>PDQ 50-50 Range Mineral</t>
  </si>
  <si>
    <t>PDQ 50-50G Range Mineral</t>
  </si>
  <si>
    <t xml:space="preserve">PDQ 7 Mineral Supplement </t>
  </si>
  <si>
    <t>PDQ Eco Phos 7 Mineral Supplement Premix</t>
  </si>
  <si>
    <t xml:space="preserve">PDQ Eco Phos A Mineral Supplement </t>
  </si>
  <si>
    <t xml:space="preserve">PDQ Eco Phos Breeder Mineral </t>
  </si>
  <si>
    <t xml:space="preserve">PDQ Eco Phos Range Mineral </t>
  </si>
  <si>
    <t xml:space="preserve">PDQ Range Cattle Supplement </t>
  </si>
  <si>
    <t>PDQ Range Mineral C2800 Altosid</t>
  </si>
  <si>
    <t xml:space="preserve">PDQ Sel-Max Breeder Mineral </t>
  </si>
  <si>
    <t>Stockmaster Sweet Mag 14 plus TM Altosid IGR.01 Mineral</t>
  </si>
  <si>
    <t xml:space="preserve">Stockmaster Sweet Phos 4 Altosid IGR.01 Mineral </t>
  </si>
  <si>
    <t xml:space="preserve">Calf Vantage T22 B91 </t>
  </si>
  <si>
    <t>Hot Mix</t>
  </si>
  <si>
    <t>Nutra Blend 20-20 AM (Nutramilk)</t>
  </si>
  <si>
    <t>Hubbard 16% Swine Pellet</t>
  </si>
  <si>
    <t>Equine</t>
  </si>
  <si>
    <t>Pet food</t>
  </si>
  <si>
    <t>Show-Rite</t>
  </si>
  <si>
    <t>Companion animal</t>
  </si>
  <si>
    <t>Poultry/turkey</t>
  </si>
  <si>
    <t>Salt</t>
  </si>
  <si>
    <t>M023</t>
  </si>
  <si>
    <t>M007</t>
  </si>
  <si>
    <t>608T</t>
  </si>
  <si>
    <t>M002</t>
  </si>
  <si>
    <t>M027</t>
  </si>
  <si>
    <t>M094</t>
  </si>
  <si>
    <t>M091</t>
  </si>
  <si>
    <t>M021</t>
  </si>
  <si>
    <t xml:space="preserve">Hubbard Dairy Goat Feed </t>
  </si>
  <si>
    <t>Hubbard Goat Pellet</t>
  </si>
  <si>
    <t>Hubbard Life Goat Finisher</t>
  </si>
  <si>
    <t>Hubbard Life Goat Starter/Grower Non Med</t>
  </si>
  <si>
    <t xml:space="preserve">Alam </t>
  </si>
  <si>
    <t>Ekg 16</t>
  </si>
  <si>
    <t>Hubbard Life Cool Command</t>
  </si>
  <si>
    <t xml:space="preserve">Hubbard Life Senior Pellet </t>
  </si>
  <si>
    <t>Hubbard Life Senior Texturized</t>
  </si>
  <si>
    <t>Hubbard Life Summit</t>
  </si>
  <si>
    <t>Hubbard Life Summit Texturized</t>
  </si>
  <si>
    <t xml:space="preserve">M10 Balancer </t>
  </si>
  <si>
    <t xml:space="preserve">McCauleys FL 14-6 Pellet </t>
  </si>
  <si>
    <t>Oats Whole Select</t>
  </si>
  <si>
    <t xml:space="preserve">Original 14 </t>
  </si>
  <si>
    <t>Pastime</t>
  </si>
  <si>
    <t>Timothy Alfalfa Horse Cubes Green</t>
  </si>
  <si>
    <t xml:space="preserve"> Top Ten</t>
  </si>
  <si>
    <t>Triformance textured</t>
  </si>
  <si>
    <t>Wb 100</t>
  </si>
  <si>
    <t>Old Buddy Blue</t>
  </si>
  <si>
    <t>Show-Rite Cruiser B30</t>
  </si>
  <si>
    <t>Show-Rite Fat N Sassy R20</t>
  </si>
  <si>
    <t xml:space="preserve">Show-Rite Throttled Up B30 </t>
  </si>
  <si>
    <t>Florida Trophy 18 Deer Pellet</t>
  </si>
  <si>
    <t xml:space="preserve">18 Start- Gro Krums </t>
  </si>
  <si>
    <t xml:space="preserve">Hubbard 16 Layer Krums </t>
  </si>
  <si>
    <t xml:space="preserve">Hubbard 16% Layer </t>
  </si>
  <si>
    <t>Hubbard 3 Grain Scratch</t>
  </si>
  <si>
    <t>Hubbard Life Homestead FastGrow NAB NAP</t>
  </si>
  <si>
    <t>Hubbard Life Homestead Layer NAB NAP</t>
  </si>
  <si>
    <t>Hubbard Life Homestead Poultry Developer NAB NAP</t>
  </si>
  <si>
    <t>Pullet Shell Special Pullet</t>
  </si>
  <si>
    <t>40lb</t>
  </si>
  <si>
    <t>25lb</t>
  </si>
  <si>
    <t>Crumble</t>
  </si>
  <si>
    <t>Mini Pel</t>
  </si>
  <si>
    <t>M273</t>
  </si>
  <si>
    <t>M267</t>
  </si>
  <si>
    <t>M269</t>
  </si>
  <si>
    <t>Hubbard TM Salt Mix</t>
  </si>
  <si>
    <t xml:space="preserve">Retail Salt </t>
  </si>
  <si>
    <t>Miscellaneous</t>
  </si>
  <si>
    <t>Salt Sulphur Block</t>
  </si>
  <si>
    <t>Salt TM Block</t>
  </si>
  <si>
    <t xml:space="preserve">Salt TM Brick Case </t>
  </si>
  <si>
    <t xml:space="preserve">Salt White Block </t>
  </si>
  <si>
    <t xml:space="preserve">Salt White Brick Case </t>
  </si>
  <si>
    <t>Ingredient</t>
  </si>
  <si>
    <t>Softner Salt Pellet</t>
  </si>
  <si>
    <t>Softner Salt Pellet with Rust Remover</t>
  </si>
  <si>
    <t>8K18</t>
  </si>
  <si>
    <t>M198</t>
  </si>
  <si>
    <t>9B06</t>
  </si>
  <si>
    <t>6M67</t>
  </si>
  <si>
    <t>Alfalfa Cubes Gold</t>
  </si>
  <si>
    <t>Alfalfa Meal Bagged</t>
  </si>
  <si>
    <t xml:space="preserve">Alfalfa Mini Cubes Blue </t>
  </si>
  <si>
    <t xml:space="preserve">Alfalfa Pellet Bag </t>
  </si>
  <si>
    <t>Safeguard 0.5% Crumbles Multispecies</t>
  </si>
  <si>
    <t>Wood Bedding Pellets</t>
  </si>
  <si>
    <t>Wood Shavings Large Flake</t>
  </si>
  <si>
    <t>Wood Shavings Mini Flake</t>
  </si>
  <si>
    <t>Cottonseed Meal Bagged</t>
  </si>
  <si>
    <t>Diatomaceous Earth</t>
  </si>
  <si>
    <t xml:space="preserve">Fish Meal 60% </t>
  </si>
  <si>
    <t>Flaxseed Milled</t>
  </si>
  <si>
    <t xml:space="preserve">Milo Whole </t>
  </si>
  <si>
    <t>Oats Rolled</t>
  </si>
  <si>
    <t xml:space="preserve">Retail Corn Cracked </t>
  </si>
  <si>
    <t>Retail Corn Whole Shelled</t>
  </si>
  <si>
    <t>Retail Soybean Meal</t>
  </si>
  <si>
    <t xml:space="preserve">Sodium Bicarbonate Retail </t>
  </si>
  <si>
    <t xml:space="preserve">Wheat Bran </t>
  </si>
  <si>
    <t>80lb</t>
  </si>
  <si>
    <t>15x4lb CS</t>
  </si>
  <si>
    <t>60lb</t>
  </si>
  <si>
    <t>Pressed</t>
  </si>
  <si>
    <t>50lb NoWR</t>
  </si>
  <si>
    <t>bag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</si>
</sst>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tabSelected="1" topLeftCell="A16" zoomScale="115" zoomScaleNormal="115" workbookViewId="0">
      <selection activeCell="E24" sqref="E24"/>
    </sheetView>
  </sheetViews>
  <sheetFormatPr defaultRowHeight="15"/>
  <cols>
    <col min="1" max="1" width="13" customWidth="1"/>
    <col min="2" max="2" width="52" customWidth="1"/>
    <col min="3" max="3" width="12.42578125" style="5" customWidth="1"/>
    <col min="4" max="4" width="14.140625" style="5" customWidth="1"/>
    <col min="5" max="5" width="14.42578125" style="5" customWidth="1"/>
    <col min="6" max="6" width="15.85546875" style="5" customWidth="1"/>
    <col min="7" max="7" width="16.28515625" hidden="1" customWidth="1"/>
  </cols>
  <sheetData>
    <row r="1" spans="1:11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11" ht="15.75" thickBot="1">
      <c r="A2" s="2"/>
      <c r="B2" s="2"/>
      <c r="C2" s="2"/>
      <c r="D2" s="2"/>
      <c r="E2" s="2"/>
      <c r="F2" s="2"/>
      <c r="G2" s="2"/>
    </row>
    <row r="3" spans="1:11">
      <c r="A3" s="6" t="s">
        <v>0</v>
      </c>
      <c r="B3" s="4"/>
      <c r="C3" s="4"/>
      <c r="D3" s="4"/>
      <c r="E3" s="4"/>
      <c r="F3" s="4"/>
      <c r="G3" s="4"/>
    </row>
    <row r="4" spans="1:11">
      <c r="A4" s="5">
        <v>50590</v>
      </c>
      <c r="B4" t="s">
        <v>13</v>
      </c>
      <c r="C4" s="5" t="s">
        <v>14</v>
      </c>
      <c r="D4" s="5" t="s">
        <v>15</v>
      </c>
      <c r="E4" s="8">
        <f>8.81*1.15</f>
        <v>10.131499999999999</v>
      </c>
      <c r="F4" s="7">
        <f>E4*40</f>
        <v>405.26</v>
      </c>
    </row>
    <row r="5" spans="1:11">
      <c r="A5" s="5">
        <v>57078</v>
      </c>
      <c r="B5" t="s">
        <v>16</v>
      </c>
      <c r="C5" s="5" t="s">
        <v>33</v>
      </c>
      <c r="D5" s="5" t="s">
        <v>15</v>
      </c>
      <c r="E5" s="8">
        <f>6.27*1.15</f>
        <v>7.2104999999999988</v>
      </c>
      <c r="F5" s="7">
        <f>E5*40</f>
        <v>288.41999999999996</v>
      </c>
      <c r="K5" s="3"/>
    </row>
    <row r="6" spans="1:11">
      <c r="A6" s="5">
        <v>50589</v>
      </c>
      <c r="B6" t="s">
        <v>17</v>
      </c>
      <c r="C6" s="5" t="s">
        <v>33</v>
      </c>
      <c r="D6" s="5" t="s">
        <v>34</v>
      </c>
      <c r="E6" s="8">
        <f>8.71*1.15</f>
        <v>10.016500000000001</v>
      </c>
      <c r="F6" s="7">
        <f t="shared" ref="F6:F8" si="0">E6*40</f>
        <v>400.66</v>
      </c>
      <c r="K6" s="3"/>
    </row>
    <row r="7" spans="1:11">
      <c r="A7" s="5">
        <v>50740</v>
      </c>
      <c r="B7" t="s">
        <v>18</v>
      </c>
      <c r="C7" s="5" t="s">
        <v>33</v>
      </c>
      <c r="D7" s="5" t="s">
        <v>15</v>
      </c>
      <c r="E7" s="8">
        <f>7.71*1.15</f>
        <v>8.8664999999999985</v>
      </c>
      <c r="F7" s="7">
        <f t="shared" si="0"/>
        <v>354.65999999999997</v>
      </c>
      <c r="K7" s="3"/>
    </row>
    <row r="8" spans="1:11">
      <c r="A8" s="5">
        <v>57489</v>
      </c>
      <c r="B8" t="s">
        <v>19</v>
      </c>
      <c r="C8" s="5" t="s">
        <v>33</v>
      </c>
      <c r="D8" s="5" t="s">
        <v>15</v>
      </c>
      <c r="E8" s="8">
        <f>10.48*1.15</f>
        <v>12.052</v>
      </c>
      <c r="F8" s="7">
        <f t="shared" si="0"/>
        <v>482.08</v>
      </c>
      <c r="K8" s="3"/>
    </row>
    <row r="9" spans="1:11">
      <c r="A9" s="5">
        <v>50864</v>
      </c>
      <c r="B9" t="s">
        <v>20</v>
      </c>
      <c r="C9" s="5" t="s">
        <v>33</v>
      </c>
      <c r="D9" s="5" t="s">
        <v>15</v>
      </c>
      <c r="E9" s="8">
        <v>10.63</v>
      </c>
      <c r="F9" s="7">
        <f>E9*40</f>
        <v>425.20000000000005</v>
      </c>
      <c r="K9" s="3"/>
    </row>
    <row r="10" spans="1:11">
      <c r="A10" s="5">
        <v>50673</v>
      </c>
      <c r="B10" t="s">
        <v>21</v>
      </c>
      <c r="C10" s="5" t="s">
        <v>33</v>
      </c>
      <c r="D10" s="5" t="s">
        <v>35</v>
      </c>
      <c r="E10" s="8">
        <f>9.64*1.15</f>
        <v>11.086</v>
      </c>
      <c r="F10" s="7">
        <f>E10*40</f>
        <v>443.44</v>
      </c>
      <c r="K10" s="3"/>
    </row>
    <row r="11" spans="1:11">
      <c r="A11" s="5">
        <v>50741</v>
      </c>
      <c r="B11" t="s">
        <v>22</v>
      </c>
      <c r="C11" s="5" t="s">
        <v>33</v>
      </c>
      <c r="D11" s="5" t="s">
        <v>34</v>
      </c>
      <c r="E11" s="8">
        <f>14.34*1.15</f>
        <v>16.491</v>
      </c>
      <c r="F11" s="7">
        <f>E11*40</f>
        <v>659.64</v>
      </c>
      <c r="K11" s="3"/>
    </row>
    <row r="12" spans="1:11">
      <c r="A12" s="5">
        <v>50586</v>
      </c>
      <c r="B12" t="s">
        <v>23</v>
      </c>
      <c r="C12" s="5" t="s">
        <v>33</v>
      </c>
      <c r="D12" s="5" t="s">
        <v>35</v>
      </c>
      <c r="E12" s="8">
        <f>11.63*1.15</f>
        <v>13.374499999999999</v>
      </c>
      <c r="F12" s="7">
        <f t="shared" ref="F12:F41" si="1">E12*40</f>
        <v>534.98</v>
      </c>
      <c r="K12" s="3"/>
    </row>
    <row r="13" spans="1:11">
      <c r="A13" s="5">
        <v>50591</v>
      </c>
      <c r="B13" t="s">
        <v>24</v>
      </c>
      <c r="C13" s="5" t="s">
        <v>33</v>
      </c>
      <c r="D13" s="5" t="s">
        <v>15</v>
      </c>
      <c r="E13" s="8">
        <f>9.99*1.15</f>
        <v>11.4885</v>
      </c>
      <c r="F13" s="7">
        <f t="shared" si="1"/>
        <v>459.54</v>
      </c>
      <c r="K13" s="3"/>
    </row>
    <row r="14" spans="1:11">
      <c r="A14" s="5">
        <v>50592</v>
      </c>
      <c r="B14" t="s">
        <v>25</v>
      </c>
      <c r="C14" s="5" t="s">
        <v>33</v>
      </c>
      <c r="D14" s="5" t="s">
        <v>15</v>
      </c>
      <c r="E14" s="8">
        <f>10.21*1.15</f>
        <v>11.7415</v>
      </c>
      <c r="F14" s="7">
        <f t="shared" si="1"/>
        <v>469.66</v>
      </c>
      <c r="K14" s="3"/>
    </row>
    <row r="15" spans="1:11">
      <c r="A15" s="5">
        <v>50862</v>
      </c>
      <c r="B15" t="s">
        <v>26</v>
      </c>
      <c r="C15" s="5" t="s">
        <v>33</v>
      </c>
      <c r="D15" s="5" t="s">
        <v>15</v>
      </c>
      <c r="E15" s="8">
        <f>10.63*1.15</f>
        <v>12.224500000000001</v>
      </c>
      <c r="F15" s="7">
        <f t="shared" si="1"/>
        <v>488.98</v>
      </c>
      <c r="K15" s="3"/>
    </row>
    <row r="16" spans="1:11">
      <c r="A16" s="5">
        <v>50652</v>
      </c>
      <c r="B16" t="s">
        <v>27</v>
      </c>
      <c r="C16" s="5" t="s">
        <v>33</v>
      </c>
      <c r="D16" s="5" t="s">
        <v>36</v>
      </c>
      <c r="E16" s="8">
        <f>11.49*1.15</f>
        <v>13.2135</v>
      </c>
      <c r="F16" s="7">
        <f t="shared" si="1"/>
        <v>528.54</v>
      </c>
      <c r="K16" s="3"/>
    </row>
    <row r="17" spans="1:11">
      <c r="A17" s="5">
        <v>57671</v>
      </c>
      <c r="B17" t="s">
        <v>28</v>
      </c>
      <c r="C17" s="5" t="s">
        <v>33</v>
      </c>
      <c r="D17" s="5" t="s">
        <v>35</v>
      </c>
      <c r="E17" s="8">
        <f>8.67*1.15</f>
        <v>9.9704999999999995</v>
      </c>
      <c r="F17" s="7">
        <f t="shared" si="1"/>
        <v>398.82</v>
      </c>
      <c r="K17" s="3"/>
    </row>
    <row r="18" spans="1:11">
      <c r="A18" s="5">
        <v>50672</v>
      </c>
      <c r="B18" t="s">
        <v>29</v>
      </c>
      <c r="C18" s="5" t="s">
        <v>33</v>
      </c>
      <c r="D18" s="5" t="s">
        <v>35</v>
      </c>
      <c r="E18" s="8">
        <f>8.96*1.15</f>
        <v>10.304</v>
      </c>
      <c r="F18" s="7">
        <f t="shared" si="1"/>
        <v>412.16</v>
      </c>
      <c r="K18" s="3"/>
    </row>
    <row r="19" spans="1:11">
      <c r="A19" s="5">
        <v>50959</v>
      </c>
      <c r="B19" t="s">
        <v>30</v>
      </c>
      <c r="C19" s="5" t="s">
        <v>33</v>
      </c>
      <c r="D19" s="5" t="s">
        <v>35</v>
      </c>
      <c r="E19" s="8">
        <f>10.26*1.15</f>
        <v>11.798999999999999</v>
      </c>
      <c r="F19" s="7">
        <f t="shared" si="1"/>
        <v>471.96</v>
      </c>
      <c r="K19" s="3"/>
    </row>
    <row r="20" spans="1:11">
      <c r="A20" s="5">
        <v>52513</v>
      </c>
      <c r="B20" t="s">
        <v>31</v>
      </c>
      <c r="C20" s="5" t="s">
        <v>33</v>
      </c>
      <c r="D20" s="5" t="s">
        <v>15</v>
      </c>
      <c r="E20" s="8">
        <f>8.67*1.15</f>
        <v>9.9704999999999995</v>
      </c>
      <c r="F20" s="7">
        <f t="shared" si="1"/>
        <v>398.82</v>
      </c>
      <c r="K20" s="3"/>
    </row>
    <row r="21" spans="1:11">
      <c r="A21" s="5">
        <v>50671</v>
      </c>
      <c r="B21" t="s">
        <v>32</v>
      </c>
      <c r="C21" s="5" t="s">
        <v>33</v>
      </c>
      <c r="D21" s="5" t="s">
        <v>35</v>
      </c>
      <c r="E21" s="8">
        <f>12.37*1.15</f>
        <v>14.225499999999998</v>
      </c>
      <c r="F21" s="7">
        <f t="shared" si="1"/>
        <v>569.02</v>
      </c>
      <c r="K21" s="3"/>
    </row>
    <row r="22" spans="1:11">
      <c r="A22" s="6" t="s">
        <v>1</v>
      </c>
      <c r="E22" s="8"/>
      <c r="F22" s="7"/>
    </row>
    <row r="23" spans="1:11">
      <c r="A23" s="5">
        <v>50643</v>
      </c>
      <c r="B23" t="s">
        <v>37</v>
      </c>
      <c r="C23" s="5" t="s">
        <v>33</v>
      </c>
      <c r="D23" s="5" t="s">
        <v>36</v>
      </c>
      <c r="E23" s="8">
        <f>29.3*1.15</f>
        <v>33.695</v>
      </c>
      <c r="F23" s="7">
        <f t="shared" si="1"/>
        <v>1347.8</v>
      </c>
    </row>
    <row r="24" spans="1:11">
      <c r="A24" s="5">
        <v>50641</v>
      </c>
      <c r="B24" t="s">
        <v>38</v>
      </c>
      <c r="C24" s="5" t="s">
        <v>33</v>
      </c>
      <c r="D24" s="5" t="s">
        <v>36</v>
      </c>
      <c r="E24" s="8">
        <v>28.53</v>
      </c>
      <c r="F24" s="7">
        <f t="shared" si="1"/>
        <v>1141.2</v>
      </c>
    </row>
    <row r="25" spans="1:11">
      <c r="A25" s="5">
        <v>50653</v>
      </c>
      <c r="B25" t="s">
        <v>39</v>
      </c>
      <c r="C25" s="5" t="s">
        <v>33</v>
      </c>
      <c r="D25" s="5" t="s">
        <v>36</v>
      </c>
      <c r="E25" s="8">
        <v>12.04</v>
      </c>
      <c r="F25" s="7">
        <f t="shared" si="1"/>
        <v>481.59999999999997</v>
      </c>
    </row>
    <row r="26" spans="1:11">
      <c r="A26" s="5">
        <v>50654</v>
      </c>
      <c r="B26" t="s">
        <v>40</v>
      </c>
      <c r="C26" s="5" t="s">
        <v>33</v>
      </c>
      <c r="D26" s="5" t="s">
        <v>36</v>
      </c>
      <c r="E26" s="8">
        <v>11.77</v>
      </c>
      <c r="F26" s="7">
        <f t="shared" si="1"/>
        <v>470.79999999999995</v>
      </c>
    </row>
    <row r="27" spans="1:11">
      <c r="A27" s="5">
        <v>50623</v>
      </c>
      <c r="B27" t="s">
        <v>41</v>
      </c>
      <c r="C27" s="5" t="s">
        <v>33</v>
      </c>
      <c r="D27" s="5" t="s">
        <v>36</v>
      </c>
      <c r="E27" s="8">
        <v>13.54</v>
      </c>
      <c r="F27" s="7">
        <f t="shared" si="1"/>
        <v>541.59999999999991</v>
      </c>
    </row>
    <row r="28" spans="1:11">
      <c r="A28" s="5">
        <v>50679</v>
      </c>
      <c r="B28" t="s">
        <v>42</v>
      </c>
      <c r="C28" s="5" t="s">
        <v>33</v>
      </c>
      <c r="D28" s="5" t="s">
        <v>36</v>
      </c>
      <c r="E28" s="8">
        <v>15.22</v>
      </c>
      <c r="F28" s="7">
        <f t="shared" si="1"/>
        <v>608.80000000000007</v>
      </c>
    </row>
    <row r="29" spans="1:11">
      <c r="A29" s="5">
        <v>50650</v>
      </c>
      <c r="B29" t="s">
        <v>43</v>
      </c>
      <c r="C29" s="5" t="s">
        <v>33</v>
      </c>
      <c r="D29" s="5" t="s">
        <v>36</v>
      </c>
      <c r="E29" s="8">
        <v>15.83</v>
      </c>
      <c r="F29" s="7">
        <f t="shared" si="1"/>
        <v>633.20000000000005</v>
      </c>
    </row>
    <row r="30" spans="1:11">
      <c r="A30" s="5">
        <v>51420</v>
      </c>
      <c r="B30" t="s">
        <v>44</v>
      </c>
      <c r="C30" s="5" t="s">
        <v>33</v>
      </c>
      <c r="D30" s="5" t="s">
        <v>36</v>
      </c>
      <c r="E30" s="8">
        <v>20.29</v>
      </c>
      <c r="F30" s="7">
        <f t="shared" si="1"/>
        <v>811.59999999999991</v>
      </c>
    </row>
    <row r="31" spans="1:11">
      <c r="A31" s="5">
        <v>50678</v>
      </c>
      <c r="B31" t="s">
        <v>45</v>
      </c>
      <c r="C31" s="5" t="s">
        <v>33</v>
      </c>
      <c r="D31" s="5" t="s">
        <v>36</v>
      </c>
      <c r="E31" s="8">
        <v>20.84</v>
      </c>
      <c r="F31" s="7">
        <f t="shared" si="1"/>
        <v>833.6</v>
      </c>
    </row>
    <row r="32" spans="1:11">
      <c r="A32" s="5">
        <v>50677</v>
      </c>
      <c r="B32" t="s">
        <v>46</v>
      </c>
      <c r="C32" s="5" t="s">
        <v>33</v>
      </c>
      <c r="D32" s="5" t="s">
        <v>36</v>
      </c>
      <c r="E32" s="8">
        <v>17.14</v>
      </c>
      <c r="F32" s="7">
        <f t="shared" si="1"/>
        <v>685.6</v>
      </c>
    </row>
    <row r="33" spans="1:6">
      <c r="A33" s="5">
        <v>50677</v>
      </c>
      <c r="B33" t="s">
        <v>47</v>
      </c>
      <c r="C33" s="5" t="s">
        <v>33</v>
      </c>
      <c r="D33" s="5" t="s">
        <v>36</v>
      </c>
      <c r="E33" s="8">
        <v>14.99</v>
      </c>
      <c r="F33" s="7">
        <f t="shared" si="1"/>
        <v>599.6</v>
      </c>
    </row>
    <row r="34" spans="1:6">
      <c r="A34" s="5">
        <v>50676</v>
      </c>
      <c r="B34" t="s">
        <v>48</v>
      </c>
      <c r="C34" s="5" t="s">
        <v>33</v>
      </c>
      <c r="D34" s="5" t="s">
        <v>36</v>
      </c>
      <c r="E34" s="8">
        <v>18.39</v>
      </c>
      <c r="F34" s="7">
        <f t="shared" si="1"/>
        <v>735.6</v>
      </c>
    </row>
    <row r="35" spans="1:6">
      <c r="A35" s="5">
        <v>50645</v>
      </c>
      <c r="B35" t="s">
        <v>49</v>
      </c>
      <c r="C35" s="5" t="s">
        <v>33</v>
      </c>
      <c r="D35" s="5" t="s">
        <v>36</v>
      </c>
      <c r="E35" s="8">
        <v>19.55</v>
      </c>
      <c r="F35" s="7">
        <f t="shared" si="1"/>
        <v>782</v>
      </c>
    </row>
    <row r="36" spans="1:6">
      <c r="A36" s="5">
        <v>50644</v>
      </c>
      <c r="B36" t="s">
        <v>50</v>
      </c>
      <c r="C36" s="5" t="s">
        <v>33</v>
      </c>
      <c r="D36" s="5" t="s">
        <v>36</v>
      </c>
      <c r="E36" s="8">
        <v>15.07</v>
      </c>
      <c r="F36" s="7">
        <f t="shared" si="1"/>
        <v>602.79999999999995</v>
      </c>
    </row>
    <row r="37" spans="1:6">
      <c r="A37" s="5">
        <v>50681</v>
      </c>
      <c r="B37" t="s">
        <v>51</v>
      </c>
      <c r="C37" s="5" t="s">
        <v>33</v>
      </c>
      <c r="D37" s="5" t="s">
        <v>36</v>
      </c>
      <c r="E37" s="8">
        <v>17.71</v>
      </c>
      <c r="F37" s="7">
        <f t="shared" si="1"/>
        <v>708.40000000000009</v>
      </c>
    </row>
    <row r="38" spans="1:6">
      <c r="A38" s="5">
        <v>50861</v>
      </c>
      <c r="B38" t="s">
        <v>52</v>
      </c>
      <c r="C38" s="5" t="s">
        <v>33</v>
      </c>
      <c r="D38" s="5" t="s">
        <v>36</v>
      </c>
      <c r="E38" s="8">
        <v>22.17</v>
      </c>
      <c r="F38" s="7">
        <f t="shared" si="1"/>
        <v>886.80000000000007</v>
      </c>
    </row>
    <row r="39" spans="1:6">
      <c r="A39" s="5">
        <v>50651</v>
      </c>
      <c r="B39" t="s">
        <v>53</v>
      </c>
      <c r="C39" s="5" t="s">
        <v>33</v>
      </c>
      <c r="D39" s="5" t="s">
        <v>36</v>
      </c>
      <c r="E39" s="8">
        <v>21.24</v>
      </c>
      <c r="F39" s="7">
        <f t="shared" si="1"/>
        <v>849.59999999999991</v>
      </c>
    </row>
    <row r="40" spans="1:6">
      <c r="A40" s="5">
        <v>56601</v>
      </c>
      <c r="B40" t="s">
        <v>54</v>
      </c>
      <c r="C40" s="5" t="s">
        <v>33</v>
      </c>
      <c r="D40" s="5" t="s">
        <v>36</v>
      </c>
      <c r="E40" s="8">
        <v>24</v>
      </c>
      <c r="F40" s="7">
        <f t="shared" si="1"/>
        <v>960</v>
      </c>
    </row>
    <row r="41" spans="1:6">
      <c r="A41" s="5">
        <v>50748</v>
      </c>
      <c r="B41" t="s">
        <v>55</v>
      </c>
      <c r="C41" s="5" t="s">
        <v>33</v>
      </c>
      <c r="D41" s="5" t="s">
        <v>36</v>
      </c>
      <c r="E41" s="8">
        <v>21</v>
      </c>
      <c r="F41" s="7">
        <f t="shared" si="1"/>
        <v>840</v>
      </c>
    </row>
    <row r="42" spans="1:6">
      <c r="A42" s="6" t="s">
        <v>2</v>
      </c>
      <c r="E42" s="8"/>
      <c r="F42" s="7"/>
    </row>
    <row r="43" spans="1:6">
      <c r="A43" s="5">
        <v>50871</v>
      </c>
      <c r="B43" t="s">
        <v>56</v>
      </c>
      <c r="C43" s="5" t="s">
        <v>33</v>
      </c>
      <c r="D43" s="5" t="s">
        <v>34</v>
      </c>
      <c r="E43" s="8">
        <v>14.26</v>
      </c>
      <c r="F43" s="7">
        <f>E43*40</f>
        <v>570.4</v>
      </c>
    </row>
    <row r="44" spans="1:6">
      <c r="A44" s="5">
        <v>50685</v>
      </c>
      <c r="B44" t="s">
        <v>57</v>
      </c>
      <c r="C44" s="5" t="s">
        <v>33</v>
      </c>
      <c r="D44" s="5" t="s">
        <v>36</v>
      </c>
      <c r="E44" s="8">
        <v>11.64</v>
      </c>
      <c r="F44" s="7">
        <f t="shared" ref="F44:F53" si="2">E44*40</f>
        <v>465.6</v>
      </c>
    </row>
    <row r="45" spans="1:6">
      <c r="A45" s="6" t="s">
        <v>3</v>
      </c>
      <c r="E45" s="8"/>
      <c r="F45" s="7"/>
    </row>
    <row r="46" spans="1:6">
      <c r="A46" s="5">
        <v>50910</v>
      </c>
      <c r="B46" t="s">
        <v>58</v>
      </c>
      <c r="C46" s="5" t="s">
        <v>33</v>
      </c>
      <c r="D46" s="5" t="s">
        <v>36</v>
      </c>
      <c r="E46" s="8">
        <v>75.37</v>
      </c>
      <c r="F46" s="7">
        <f t="shared" si="2"/>
        <v>3014.8</v>
      </c>
    </row>
    <row r="47" spans="1:6">
      <c r="A47" s="6" t="s">
        <v>4</v>
      </c>
      <c r="E47" s="8"/>
      <c r="F47" s="7"/>
    </row>
    <row r="48" spans="1:6">
      <c r="A48" s="5">
        <v>50716</v>
      </c>
      <c r="B48" t="s">
        <v>59</v>
      </c>
      <c r="C48" s="5" t="s">
        <v>33</v>
      </c>
      <c r="D48" s="5" t="s">
        <v>15</v>
      </c>
      <c r="E48" s="8">
        <v>11.39</v>
      </c>
      <c r="F48" s="7">
        <f t="shared" si="2"/>
        <v>455.6</v>
      </c>
    </row>
    <row r="49" spans="1:6">
      <c r="A49" s="6" t="s">
        <v>5</v>
      </c>
      <c r="E49" s="8"/>
      <c r="F49" s="7"/>
    </row>
    <row r="50" spans="1:6">
      <c r="A50" s="5">
        <v>50702</v>
      </c>
      <c r="B50" t="s">
        <v>74</v>
      </c>
      <c r="C50" s="5" t="s">
        <v>33</v>
      </c>
      <c r="D50" s="5" t="s">
        <v>34</v>
      </c>
      <c r="E50" s="8">
        <v>15.71</v>
      </c>
      <c r="F50" s="7">
        <f t="shared" si="2"/>
        <v>628.40000000000009</v>
      </c>
    </row>
    <row r="51" spans="1:6">
      <c r="A51" s="5">
        <v>50701</v>
      </c>
      <c r="B51" t="s">
        <v>75</v>
      </c>
      <c r="C51" s="5" t="s">
        <v>33</v>
      </c>
      <c r="D51" s="5" t="s">
        <v>15</v>
      </c>
      <c r="E51" s="8">
        <v>12.11</v>
      </c>
      <c r="F51" s="7">
        <f t="shared" si="2"/>
        <v>484.4</v>
      </c>
    </row>
    <row r="52" spans="1:6">
      <c r="A52" s="5">
        <v>36272</v>
      </c>
      <c r="B52" t="s">
        <v>76</v>
      </c>
      <c r="C52" s="5" t="s">
        <v>33</v>
      </c>
      <c r="D52" s="5" t="s">
        <v>15</v>
      </c>
      <c r="E52" s="8">
        <v>9.35</v>
      </c>
      <c r="F52" s="7">
        <f t="shared" si="2"/>
        <v>374</v>
      </c>
    </row>
    <row r="53" spans="1:6">
      <c r="A53" s="5">
        <v>36227</v>
      </c>
      <c r="B53" t="s">
        <v>77</v>
      </c>
      <c r="C53" s="5" t="s">
        <v>33</v>
      </c>
      <c r="D53" s="5" t="s">
        <v>15</v>
      </c>
      <c r="E53" s="8">
        <v>10.199999999999999</v>
      </c>
      <c r="F53" s="7">
        <f t="shared" si="2"/>
        <v>408</v>
      </c>
    </row>
    <row r="54" spans="1:6">
      <c r="A54" s="6" t="s">
        <v>60</v>
      </c>
      <c r="E54" s="8"/>
      <c r="F54" s="7"/>
    </row>
    <row r="55" spans="1:6">
      <c r="A55" s="5" t="s">
        <v>66</v>
      </c>
      <c r="B55" t="s">
        <v>78</v>
      </c>
      <c r="C55" s="5" t="s">
        <v>33</v>
      </c>
      <c r="D55" s="5" t="s">
        <v>15</v>
      </c>
      <c r="E55" s="8">
        <v>17.43</v>
      </c>
      <c r="F55" s="7">
        <f>E55*40</f>
        <v>697.2</v>
      </c>
    </row>
    <row r="56" spans="1:6">
      <c r="A56" s="5" t="s">
        <v>67</v>
      </c>
      <c r="B56" t="s">
        <v>79</v>
      </c>
      <c r="C56" s="5" t="s">
        <v>33</v>
      </c>
      <c r="D56" s="5" t="s">
        <v>35</v>
      </c>
      <c r="E56" s="8">
        <v>14.36</v>
      </c>
      <c r="F56" s="7">
        <f t="shared" ref="F56:F70" si="3">E56*40</f>
        <v>574.4</v>
      </c>
    </row>
    <row r="57" spans="1:6">
      <c r="A57" s="5">
        <v>34747</v>
      </c>
      <c r="B57" t="s">
        <v>80</v>
      </c>
      <c r="C57" s="5" t="s">
        <v>33</v>
      </c>
      <c r="D57" s="5" t="s">
        <v>15</v>
      </c>
      <c r="E57" s="8">
        <v>13.74</v>
      </c>
      <c r="F57" s="7">
        <f t="shared" si="3"/>
        <v>549.6</v>
      </c>
    </row>
    <row r="58" spans="1:6">
      <c r="A58" s="5">
        <v>34749</v>
      </c>
      <c r="B58" t="s">
        <v>81</v>
      </c>
      <c r="C58" s="5" t="s">
        <v>33</v>
      </c>
      <c r="D58" s="5" t="s">
        <v>15</v>
      </c>
      <c r="E58" s="8">
        <v>15.27</v>
      </c>
      <c r="F58" s="7">
        <f t="shared" si="3"/>
        <v>610.79999999999995</v>
      </c>
    </row>
    <row r="59" spans="1:6">
      <c r="A59" s="5">
        <v>34750</v>
      </c>
      <c r="B59" t="s">
        <v>82</v>
      </c>
      <c r="C59" s="5" t="s">
        <v>33</v>
      </c>
      <c r="D59" s="5" t="s">
        <v>34</v>
      </c>
      <c r="E59" s="8">
        <v>15.9</v>
      </c>
      <c r="F59" s="7">
        <f t="shared" si="3"/>
        <v>636</v>
      </c>
    </row>
    <row r="60" spans="1:6">
      <c r="A60" s="5">
        <v>34751</v>
      </c>
      <c r="B60" t="s">
        <v>83</v>
      </c>
      <c r="C60" s="5" t="s">
        <v>33</v>
      </c>
      <c r="D60" s="5" t="s">
        <v>15</v>
      </c>
      <c r="E60" s="8">
        <v>14.36</v>
      </c>
      <c r="F60" s="7">
        <f t="shared" si="3"/>
        <v>574.4</v>
      </c>
    </row>
    <row r="61" spans="1:6">
      <c r="A61" s="5">
        <v>34721</v>
      </c>
      <c r="B61" t="s">
        <v>84</v>
      </c>
      <c r="C61" s="5" t="s">
        <v>33</v>
      </c>
      <c r="D61" s="5" t="s">
        <v>34</v>
      </c>
      <c r="E61" s="8">
        <v>15.75</v>
      </c>
      <c r="F61" s="7">
        <f t="shared" si="3"/>
        <v>630</v>
      </c>
    </row>
    <row r="62" spans="1:6">
      <c r="A62" s="5">
        <v>38035</v>
      </c>
      <c r="B62" t="s">
        <v>85</v>
      </c>
      <c r="C62" s="5" t="s">
        <v>33</v>
      </c>
      <c r="D62" s="5" t="s">
        <v>15</v>
      </c>
      <c r="E62" s="8">
        <v>19.79</v>
      </c>
      <c r="F62" s="7">
        <f t="shared" si="3"/>
        <v>791.59999999999991</v>
      </c>
    </row>
    <row r="63" spans="1:6">
      <c r="A63" s="5">
        <v>51438</v>
      </c>
      <c r="B63" t="s">
        <v>86</v>
      </c>
      <c r="C63" s="5" t="s">
        <v>33</v>
      </c>
      <c r="D63" s="5" t="s">
        <v>15</v>
      </c>
      <c r="E63" s="8">
        <v>13.95</v>
      </c>
      <c r="F63" s="7">
        <f t="shared" si="3"/>
        <v>558</v>
      </c>
    </row>
    <row r="64" spans="1:6">
      <c r="A64" s="5" t="s">
        <v>68</v>
      </c>
      <c r="B64" t="s">
        <v>87</v>
      </c>
      <c r="C64" s="5" t="s">
        <v>33</v>
      </c>
      <c r="D64" s="5" t="s">
        <v>36</v>
      </c>
      <c r="E64" s="8">
        <v>15.43</v>
      </c>
      <c r="F64" s="7">
        <f t="shared" si="3"/>
        <v>617.20000000000005</v>
      </c>
    </row>
    <row r="65" spans="1:6">
      <c r="A65" s="5" t="s">
        <v>69</v>
      </c>
      <c r="B65" t="s">
        <v>88</v>
      </c>
      <c r="C65" s="5" t="s">
        <v>33</v>
      </c>
      <c r="D65" s="5" t="s">
        <v>35</v>
      </c>
      <c r="E65" s="8">
        <v>14.48</v>
      </c>
      <c r="F65" s="7">
        <f t="shared" si="3"/>
        <v>579.20000000000005</v>
      </c>
    </row>
    <row r="66" spans="1:6">
      <c r="A66" s="5" t="s">
        <v>70</v>
      </c>
      <c r="B66" t="s">
        <v>89</v>
      </c>
      <c r="C66" s="5" t="s">
        <v>33</v>
      </c>
      <c r="D66" s="5" t="s">
        <v>35</v>
      </c>
      <c r="E66" s="8">
        <v>12.5</v>
      </c>
      <c r="F66" s="7">
        <f t="shared" si="3"/>
        <v>500</v>
      </c>
    </row>
    <row r="67" spans="1:6">
      <c r="A67" s="5">
        <v>50912</v>
      </c>
      <c r="B67" t="s">
        <v>90</v>
      </c>
      <c r="C67" s="5" t="s">
        <v>33</v>
      </c>
      <c r="D67" s="5" t="s">
        <v>35</v>
      </c>
      <c r="E67" s="8">
        <v>14.85</v>
      </c>
      <c r="F67" s="7">
        <f t="shared" si="3"/>
        <v>594</v>
      </c>
    </row>
    <row r="68" spans="1:6">
      <c r="A68" s="5" t="s">
        <v>71</v>
      </c>
      <c r="B68" t="s">
        <v>91</v>
      </c>
      <c r="C68" s="5" t="s">
        <v>33</v>
      </c>
      <c r="D68" s="5" t="s">
        <v>34</v>
      </c>
      <c r="E68" s="8">
        <v>15.83</v>
      </c>
      <c r="F68" s="7">
        <f t="shared" si="3"/>
        <v>633.20000000000005</v>
      </c>
    </row>
    <row r="69" spans="1:6">
      <c r="A69" s="5" t="s">
        <v>72</v>
      </c>
      <c r="B69" t="s">
        <v>92</v>
      </c>
      <c r="C69" s="5" t="s">
        <v>33</v>
      </c>
      <c r="D69" s="5" t="s">
        <v>34</v>
      </c>
      <c r="E69" s="8">
        <v>16.760000000000002</v>
      </c>
      <c r="F69" s="7">
        <f t="shared" si="3"/>
        <v>670.40000000000009</v>
      </c>
    </row>
    <row r="70" spans="1:6">
      <c r="A70" s="5" t="s">
        <v>73</v>
      </c>
      <c r="B70" t="s">
        <v>93</v>
      </c>
      <c r="C70" s="5" t="s">
        <v>33</v>
      </c>
      <c r="D70" s="5" t="s">
        <v>35</v>
      </c>
      <c r="E70" s="8">
        <v>15.28</v>
      </c>
      <c r="F70" s="7">
        <f t="shared" si="3"/>
        <v>611.19999999999993</v>
      </c>
    </row>
    <row r="71" spans="1:6">
      <c r="A71" s="6" t="s">
        <v>61</v>
      </c>
      <c r="E71" s="8"/>
      <c r="F71" s="7"/>
    </row>
    <row r="72" spans="1:6">
      <c r="A72" s="5">
        <v>50922</v>
      </c>
      <c r="B72" t="s">
        <v>94</v>
      </c>
      <c r="C72" s="5" t="s">
        <v>107</v>
      </c>
      <c r="D72" s="5" t="s">
        <v>35</v>
      </c>
      <c r="E72" s="8">
        <v>15.45</v>
      </c>
      <c r="F72" s="7">
        <f>E72*50</f>
        <v>772.5</v>
      </c>
    </row>
    <row r="73" spans="1:6">
      <c r="A73" s="6" t="s">
        <v>62</v>
      </c>
      <c r="E73" s="8"/>
      <c r="F73" s="7"/>
    </row>
    <row r="74" spans="1:6">
      <c r="A74" s="5">
        <v>18992</v>
      </c>
      <c r="B74" t="s">
        <v>95</v>
      </c>
      <c r="C74" s="5" t="s">
        <v>33</v>
      </c>
      <c r="D74" s="5" t="s">
        <v>34</v>
      </c>
      <c r="E74" s="8">
        <v>17.190000000000001</v>
      </c>
      <c r="F74" s="7">
        <f>E74*40</f>
        <v>687.6</v>
      </c>
    </row>
    <row r="75" spans="1:6">
      <c r="A75" s="5">
        <v>29148</v>
      </c>
      <c r="B75" t="s">
        <v>96</v>
      </c>
      <c r="C75" s="5" t="s">
        <v>33</v>
      </c>
      <c r="D75" s="5" t="s">
        <v>15</v>
      </c>
      <c r="E75" s="8">
        <v>16.510000000000002</v>
      </c>
      <c r="F75" s="7">
        <f t="shared" ref="F75:F76" si="4">E75*40</f>
        <v>660.40000000000009</v>
      </c>
    </row>
    <row r="76" spans="1:6">
      <c r="A76" s="5">
        <v>18995</v>
      </c>
      <c r="B76" t="s">
        <v>97</v>
      </c>
      <c r="C76" s="5" t="s">
        <v>33</v>
      </c>
      <c r="D76" s="5" t="s">
        <v>34</v>
      </c>
      <c r="E76" s="8">
        <v>13.13</v>
      </c>
      <c r="F76" s="7">
        <f t="shared" si="4"/>
        <v>525.20000000000005</v>
      </c>
    </row>
    <row r="77" spans="1:6">
      <c r="A77" t="s">
        <v>63</v>
      </c>
      <c r="E77" s="8"/>
      <c r="F77" s="7"/>
    </row>
    <row r="78" spans="1:6">
      <c r="A78" s="5">
        <v>50700</v>
      </c>
      <c r="B78" t="s">
        <v>98</v>
      </c>
      <c r="C78" s="5" t="s">
        <v>33</v>
      </c>
      <c r="D78" s="5" t="s">
        <v>15</v>
      </c>
      <c r="E78" s="8">
        <v>10.95</v>
      </c>
      <c r="F78" s="7">
        <f t="shared" ref="F78:F79" si="5">E78*40</f>
        <v>438</v>
      </c>
    </row>
    <row r="79" spans="1:6">
      <c r="A79" t="s">
        <v>64</v>
      </c>
      <c r="E79" s="8"/>
      <c r="F79" s="7"/>
    </row>
    <row r="80" spans="1:6">
      <c r="A80" s="5">
        <v>50705</v>
      </c>
      <c r="B80" t="s">
        <v>99</v>
      </c>
      <c r="C80" s="5" t="s">
        <v>33</v>
      </c>
      <c r="D80" s="5" t="s">
        <v>109</v>
      </c>
      <c r="E80" s="8">
        <v>12.68</v>
      </c>
      <c r="F80" s="7">
        <f>E80*40</f>
        <v>507.2</v>
      </c>
    </row>
    <row r="81" spans="1:6">
      <c r="A81" s="5">
        <v>50704</v>
      </c>
      <c r="B81" t="s">
        <v>100</v>
      </c>
      <c r="C81" s="5" t="s">
        <v>33</v>
      </c>
      <c r="D81" s="5" t="s">
        <v>109</v>
      </c>
      <c r="E81" s="8">
        <v>12.15</v>
      </c>
      <c r="F81" s="7">
        <f t="shared" ref="F81:F87" si="6">E81*40</f>
        <v>486</v>
      </c>
    </row>
    <row r="82" spans="1:6">
      <c r="A82" s="5">
        <v>50873</v>
      </c>
      <c r="B82" t="s">
        <v>101</v>
      </c>
      <c r="C82" s="5" t="s">
        <v>33</v>
      </c>
      <c r="D82" s="5" t="s">
        <v>15</v>
      </c>
      <c r="E82" s="8">
        <v>11.27</v>
      </c>
      <c r="F82" s="7">
        <f t="shared" si="6"/>
        <v>450.79999999999995</v>
      </c>
    </row>
    <row r="83" spans="1:6">
      <c r="A83" s="5">
        <v>50710</v>
      </c>
      <c r="B83" t="s">
        <v>102</v>
      </c>
      <c r="C83" s="5" t="s">
        <v>33</v>
      </c>
      <c r="D83" s="5" t="s">
        <v>36</v>
      </c>
      <c r="E83" s="8">
        <v>10.98</v>
      </c>
      <c r="F83" s="7">
        <f t="shared" si="6"/>
        <v>439.20000000000005</v>
      </c>
    </row>
    <row r="84" spans="1:6">
      <c r="A84" s="5">
        <v>34732</v>
      </c>
      <c r="B84" t="s">
        <v>103</v>
      </c>
      <c r="C84" s="5" t="s">
        <v>33</v>
      </c>
      <c r="D84" s="5" t="s">
        <v>109</v>
      </c>
      <c r="E84" s="8">
        <v>11.92</v>
      </c>
      <c r="F84" s="7">
        <f t="shared" si="6"/>
        <v>476.8</v>
      </c>
    </row>
    <row r="85" spans="1:6">
      <c r="A85" s="5">
        <v>34746</v>
      </c>
      <c r="B85" t="s">
        <v>104</v>
      </c>
      <c r="C85" s="5" t="s">
        <v>33</v>
      </c>
      <c r="D85" s="5" t="s">
        <v>110</v>
      </c>
      <c r="E85" s="8">
        <v>10.82</v>
      </c>
      <c r="F85" s="7">
        <f t="shared" si="6"/>
        <v>432.8</v>
      </c>
    </row>
    <row r="86" spans="1:6">
      <c r="A86" s="5">
        <v>34742</v>
      </c>
      <c r="B86" t="s">
        <v>105</v>
      </c>
      <c r="C86" s="5" t="s">
        <v>33</v>
      </c>
      <c r="D86" s="5" t="s">
        <v>109</v>
      </c>
      <c r="E86" s="8">
        <v>10.68</v>
      </c>
      <c r="F86" s="7">
        <f t="shared" si="6"/>
        <v>427.2</v>
      </c>
    </row>
    <row r="87" spans="1:6">
      <c r="A87" s="5">
        <v>50917</v>
      </c>
      <c r="B87" t="s">
        <v>106</v>
      </c>
      <c r="C87" s="5" t="s">
        <v>108</v>
      </c>
      <c r="E87" s="8">
        <v>14.45</v>
      </c>
      <c r="F87" s="7">
        <f>E87*36.26</f>
        <v>523.95699999999999</v>
      </c>
    </row>
    <row r="88" spans="1:6">
      <c r="A88" s="6" t="s">
        <v>65</v>
      </c>
      <c r="E88" s="8"/>
      <c r="F88" s="7"/>
    </row>
    <row r="89" spans="1:6">
      <c r="A89" s="5">
        <v>50946</v>
      </c>
      <c r="B89" t="s">
        <v>114</v>
      </c>
      <c r="C89" s="5" t="s">
        <v>33</v>
      </c>
      <c r="D89" s="5" t="s">
        <v>36</v>
      </c>
      <c r="E89" s="8">
        <v>7.35</v>
      </c>
      <c r="F89" s="7">
        <f>E89*40</f>
        <v>294</v>
      </c>
    </row>
    <row r="90" spans="1:6">
      <c r="A90" s="5">
        <v>18853</v>
      </c>
      <c r="B90" t="s">
        <v>115</v>
      </c>
      <c r="C90" s="5" t="s">
        <v>33</v>
      </c>
      <c r="D90" s="5" t="s">
        <v>36</v>
      </c>
      <c r="E90" s="8">
        <v>6.3</v>
      </c>
      <c r="F90" s="7">
        <f t="shared" ref="F90:F120" si="7">E90*40</f>
        <v>252</v>
      </c>
    </row>
    <row r="91" spans="1:6">
      <c r="A91" s="5">
        <v>18853</v>
      </c>
      <c r="B91" t="s">
        <v>115</v>
      </c>
      <c r="C91" s="5" t="s">
        <v>148</v>
      </c>
      <c r="D91" s="5" t="s">
        <v>36</v>
      </c>
      <c r="E91" s="8">
        <v>7.94</v>
      </c>
      <c r="F91" s="7">
        <f>E91*25</f>
        <v>198.5</v>
      </c>
    </row>
    <row r="92" spans="1:6">
      <c r="A92" s="5">
        <v>15465</v>
      </c>
      <c r="B92" t="s">
        <v>117</v>
      </c>
      <c r="C92" s="5" t="s">
        <v>33</v>
      </c>
      <c r="E92" s="8">
        <v>9.9</v>
      </c>
      <c r="F92" s="7">
        <f t="shared" si="7"/>
        <v>396</v>
      </c>
    </row>
    <row r="93" spans="1:6">
      <c r="A93" s="5">
        <v>20791</v>
      </c>
      <c r="B93" t="s">
        <v>118</v>
      </c>
      <c r="C93" s="5" t="s">
        <v>33</v>
      </c>
      <c r="D93" s="5" t="s">
        <v>151</v>
      </c>
      <c r="E93" s="8">
        <v>9.68</v>
      </c>
      <c r="F93" s="7">
        <f t="shared" si="7"/>
        <v>387.2</v>
      </c>
    </row>
    <row r="94" spans="1:6">
      <c r="A94" s="5" t="s">
        <v>111</v>
      </c>
      <c r="B94" t="s">
        <v>119</v>
      </c>
      <c r="C94" s="5" t="s">
        <v>149</v>
      </c>
      <c r="D94" s="5" t="s">
        <v>151</v>
      </c>
      <c r="E94" s="8">
        <v>21.25</v>
      </c>
      <c r="F94" s="7">
        <f>E94*33.33</f>
        <v>708.26249999999993</v>
      </c>
    </row>
    <row r="95" spans="1:6">
      <c r="A95" s="5" t="s">
        <v>112</v>
      </c>
      <c r="B95" t="s">
        <v>120</v>
      </c>
      <c r="C95" s="5" t="s">
        <v>152</v>
      </c>
      <c r="E95" s="8">
        <v>6.72</v>
      </c>
      <c r="F95" s="7">
        <f t="shared" si="7"/>
        <v>268.8</v>
      </c>
    </row>
    <row r="96" spans="1:6">
      <c r="A96" s="5" t="s">
        <v>113</v>
      </c>
      <c r="B96" t="s">
        <v>121</v>
      </c>
      <c r="C96" s="5" t="s">
        <v>149</v>
      </c>
      <c r="D96" s="5" t="s">
        <v>151</v>
      </c>
      <c r="E96" s="8">
        <v>22.23</v>
      </c>
      <c r="F96" s="7">
        <f>E96*33.33</f>
        <v>740.92589999999996</v>
      </c>
    </row>
    <row r="97" spans="1:6">
      <c r="A97" s="5">
        <v>25187</v>
      </c>
      <c r="B97" t="s">
        <v>123</v>
      </c>
      <c r="C97" s="5" t="s">
        <v>33</v>
      </c>
      <c r="E97" s="8">
        <v>7.25</v>
      </c>
      <c r="F97" s="7">
        <f t="shared" si="7"/>
        <v>290</v>
      </c>
    </row>
    <row r="98" spans="1:6">
      <c r="A98" s="5">
        <v>25187</v>
      </c>
      <c r="B98" t="s">
        <v>123</v>
      </c>
      <c r="C98" s="5" t="s">
        <v>150</v>
      </c>
      <c r="E98" s="8">
        <v>9.0299999999999994</v>
      </c>
      <c r="F98" s="7">
        <f>E98*33.3</f>
        <v>300.69899999999996</v>
      </c>
    </row>
    <row r="99" spans="1:6">
      <c r="A99" s="5">
        <v>25186</v>
      </c>
      <c r="B99" t="s">
        <v>124</v>
      </c>
      <c r="C99" s="5" t="s">
        <v>107</v>
      </c>
      <c r="D99" s="5" t="s">
        <v>153</v>
      </c>
      <c r="E99" s="8">
        <v>8.56</v>
      </c>
      <c r="F99" s="7">
        <f>E99*50</f>
        <v>428</v>
      </c>
    </row>
    <row r="100" spans="1:6">
      <c r="A100" t="s">
        <v>116</v>
      </c>
      <c r="E100" s="8"/>
      <c r="F100" s="7"/>
    </row>
    <row r="101" spans="1:6">
      <c r="A101" s="5">
        <v>50913</v>
      </c>
      <c r="B101" t="s">
        <v>129</v>
      </c>
      <c r="C101" s="5" t="s">
        <v>33</v>
      </c>
      <c r="D101" s="5" t="s">
        <v>35</v>
      </c>
      <c r="E101" s="8">
        <v>14.85</v>
      </c>
      <c r="F101" s="7">
        <f t="shared" si="7"/>
        <v>594</v>
      </c>
    </row>
    <row r="102" spans="1:6">
      <c r="A102" s="5">
        <v>32327</v>
      </c>
      <c r="B102" t="s">
        <v>130</v>
      </c>
      <c r="C102" s="5" t="s">
        <v>33</v>
      </c>
      <c r="D102" s="5" t="s">
        <v>36</v>
      </c>
      <c r="E102" s="8">
        <v>16.37</v>
      </c>
      <c r="F102" s="7">
        <f t="shared" si="7"/>
        <v>654.80000000000007</v>
      </c>
    </row>
    <row r="103" spans="1:6">
      <c r="A103" s="5">
        <v>50911</v>
      </c>
      <c r="B103" t="s">
        <v>131</v>
      </c>
      <c r="C103" s="5" t="s">
        <v>33</v>
      </c>
      <c r="D103" s="5" t="s">
        <v>35</v>
      </c>
      <c r="E103" s="8">
        <v>14.85</v>
      </c>
      <c r="F103" s="7">
        <f t="shared" si="7"/>
        <v>594</v>
      </c>
    </row>
    <row r="104" spans="1:6">
      <c r="A104" s="5">
        <v>7634</v>
      </c>
      <c r="B104" t="s">
        <v>132</v>
      </c>
      <c r="C104" s="5" t="s">
        <v>33</v>
      </c>
      <c r="D104" s="5" t="s">
        <v>15</v>
      </c>
      <c r="E104" s="8">
        <v>15.9</v>
      </c>
      <c r="F104" s="7">
        <f t="shared" si="7"/>
        <v>636</v>
      </c>
    </row>
    <row r="105" spans="1:6">
      <c r="A105" s="5" t="s">
        <v>125</v>
      </c>
      <c r="B105" t="s">
        <v>133</v>
      </c>
      <c r="C105" s="5" t="s">
        <v>108</v>
      </c>
      <c r="D105" s="5" t="s">
        <v>109</v>
      </c>
      <c r="E105" s="8">
        <v>84.47</v>
      </c>
      <c r="F105" s="7">
        <f>E105*80</f>
        <v>6757.6</v>
      </c>
    </row>
    <row r="106" spans="1:6">
      <c r="A106" s="5">
        <v>40025</v>
      </c>
      <c r="B106" t="s">
        <v>134</v>
      </c>
      <c r="C106" s="5" t="s">
        <v>107</v>
      </c>
      <c r="D106" s="5" t="s">
        <v>15</v>
      </c>
      <c r="E106" s="8">
        <v>6.95</v>
      </c>
      <c r="F106" s="7">
        <f>E106*50</f>
        <v>347.5</v>
      </c>
    </row>
    <row r="107" spans="1:6">
      <c r="A107" s="5">
        <v>11843</v>
      </c>
      <c r="B107" t="s">
        <v>135</v>
      </c>
      <c r="C107" s="5" t="s">
        <v>107</v>
      </c>
      <c r="E107" s="8">
        <v>4.8499999999999996</v>
      </c>
      <c r="F107" s="7">
        <f>E107*50</f>
        <v>242.49999999999997</v>
      </c>
    </row>
    <row r="108" spans="1:6">
      <c r="A108" s="5" t="s">
        <v>126</v>
      </c>
      <c r="B108" t="s">
        <v>136</v>
      </c>
      <c r="C108" s="5" t="s">
        <v>107</v>
      </c>
      <c r="E108" s="8">
        <v>5.22</v>
      </c>
      <c r="F108" s="7">
        <f>E108*50</f>
        <v>261</v>
      </c>
    </row>
    <row r="109" spans="1:6">
      <c r="A109" t="s">
        <v>122</v>
      </c>
      <c r="E109" s="8"/>
      <c r="F109" s="7"/>
    </row>
    <row r="110" spans="1:6">
      <c r="A110" s="5">
        <v>11513</v>
      </c>
      <c r="B110" t="s">
        <v>137</v>
      </c>
      <c r="C110" s="5" t="s">
        <v>33</v>
      </c>
      <c r="E110" s="8">
        <v>11.83</v>
      </c>
      <c r="F110" s="7">
        <f t="shared" si="7"/>
        <v>473.2</v>
      </c>
    </row>
    <row r="111" spans="1:6">
      <c r="A111" s="5">
        <v>32011</v>
      </c>
      <c r="B111" t="s">
        <v>138</v>
      </c>
      <c r="C111" s="5" t="s">
        <v>33</v>
      </c>
      <c r="D111" s="5" t="s">
        <v>36</v>
      </c>
      <c r="E111" s="8">
        <v>21.95</v>
      </c>
      <c r="F111" s="7">
        <f t="shared" si="7"/>
        <v>878</v>
      </c>
    </row>
    <row r="112" spans="1:6">
      <c r="A112" s="5" t="s">
        <v>127</v>
      </c>
      <c r="B112" t="s">
        <v>139</v>
      </c>
      <c r="C112" s="5" t="s">
        <v>33</v>
      </c>
      <c r="D112" s="5" t="s">
        <v>36</v>
      </c>
      <c r="E112" s="8">
        <v>50.41</v>
      </c>
      <c r="F112" s="7">
        <f t="shared" si="7"/>
        <v>2016.3999999999999</v>
      </c>
    </row>
    <row r="113" spans="1:6">
      <c r="A113" s="5">
        <v>1468</v>
      </c>
      <c r="B113" t="s">
        <v>140</v>
      </c>
      <c r="C113" s="5" t="s">
        <v>33</v>
      </c>
      <c r="D113" s="5" t="s">
        <v>36</v>
      </c>
      <c r="E113" s="8">
        <v>35.450000000000003</v>
      </c>
      <c r="F113" s="7">
        <f t="shared" si="7"/>
        <v>1418</v>
      </c>
    </row>
    <row r="114" spans="1:6">
      <c r="A114" s="5">
        <v>6801</v>
      </c>
      <c r="B114" t="s">
        <v>141</v>
      </c>
      <c r="C114" s="5" t="s">
        <v>33</v>
      </c>
      <c r="E114" s="8">
        <v>13.71</v>
      </c>
      <c r="F114" s="7">
        <f t="shared" si="7"/>
        <v>548.40000000000009</v>
      </c>
    </row>
    <row r="115" spans="1:6">
      <c r="A115" s="5">
        <v>44997</v>
      </c>
      <c r="B115" t="s">
        <v>142</v>
      </c>
      <c r="C115" s="5" t="s">
        <v>33</v>
      </c>
      <c r="D115" s="5" t="s">
        <v>36</v>
      </c>
      <c r="E115" s="8">
        <v>28.04</v>
      </c>
      <c r="F115" s="7">
        <f t="shared" si="7"/>
        <v>1121.5999999999999</v>
      </c>
    </row>
    <row r="116" spans="1:6">
      <c r="A116" s="5">
        <v>22901</v>
      </c>
      <c r="B116" t="s">
        <v>143</v>
      </c>
      <c r="C116" s="5" t="s">
        <v>33</v>
      </c>
      <c r="E116" s="8">
        <v>9.41</v>
      </c>
      <c r="F116" s="7">
        <f t="shared" si="7"/>
        <v>376.4</v>
      </c>
    </row>
    <row r="117" spans="1:6">
      <c r="A117" s="5">
        <v>6822</v>
      </c>
      <c r="B117" t="s">
        <v>144</v>
      </c>
      <c r="C117" s="5" t="s">
        <v>33</v>
      </c>
      <c r="D117" s="5" t="s">
        <v>36</v>
      </c>
      <c r="E117" s="8">
        <v>8.5</v>
      </c>
      <c r="F117" s="7">
        <f t="shared" si="7"/>
        <v>340</v>
      </c>
    </row>
    <row r="118" spans="1:6">
      <c r="A118" s="5">
        <v>13945</v>
      </c>
      <c r="B118" t="s">
        <v>145</v>
      </c>
      <c r="C118" s="5" t="s">
        <v>33</v>
      </c>
      <c r="D118" s="5" t="s">
        <v>36</v>
      </c>
      <c r="E118" s="8">
        <v>17.559999999999999</v>
      </c>
      <c r="F118" s="7">
        <f t="shared" si="7"/>
        <v>702.4</v>
      </c>
    </row>
    <row r="119" spans="1:6">
      <c r="A119" s="5">
        <v>24475</v>
      </c>
      <c r="B119" t="s">
        <v>146</v>
      </c>
      <c r="C119" s="5" t="s">
        <v>33</v>
      </c>
      <c r="D119" s="5" t="s">
        <v>36</v>
      </c>
      <c r="E119" s="8">
        <v>16.71</v>
      </c>
      <c r="F119" s="7">
        <f t="shared" si="7"/>
        <v>668.40000000000009</v>
      </c>
    </row>
    <row r="120" spans="1:6">
      <c r="A120" s="5" t="s">
        <v>128</v>
      </c>
      <c r="B120" t="s">
        <v>147</v>
      </c>
      <c r="C120" s="5" t="s">
        <v>33</v>
      </c>
      <c r="D120" s="5" t="s">
        <v>36</v>
      </c>
      <c r="E120" s="8">
        <v>15.5</v>
      </c>
      <c r="F120" s="7">
        <f t="shared" si="7"/>
        <v>620</v>
      </c>
    </row>
    <row r="121" spans="1:6">
      <c r="A121" s="5"/>
    </row>
    <row r="122" spans="1:6">
      <c r="A122" s="5"/>
    </row>
    <row r="123" spans="1:6">
      <c r="A123" s="5"/>
    </row>
    <row r="124" spans="1:6">
      <c r="A124" s="5"/>
    </row>
    <row r="125" spans="1:6">
      <c r="A125" s="5"/>
    </row>
    <row r="126" spans="1:6">
      <c r="A126" s="5"/>
    </row>
    <row r="127" spans="1:6">
      <c r="A127" s="5"/>
    </row>
    <row r="128" spans="1:6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Warehouse2</dc:creator>
  <cp:lastModifiedBy>Warehouse2</cp:lastModifiedBy>
  <dcterms:created xsi:type="dcterms:W3CDTF">2017-06-28T15:35:31Z</dcterms:created>
  <dcterms:modified xsi:type="dcterms:W3CDTF">2017-06-28T21:25:38Z</dcterms:modified>
</cp:coreProperties>
</file>